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MYT_DATA_GAP\DG Final\DG - 055 - FY 22-23-WC\"/>
    </mc:Choice>
  </mc:AlternateContent>
  <bookViews>
    <workbookView xWindow="0" yWindow="0" windowWidth="28800" windowHeight="11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7" i="1" l="1"/>
  <c r="I26" i="1"/>
  <c r="I25" i="1"/>
  <c r="I24" i="1"/>
  <c r="H23" i="1"/>
  <c r="H28" i="1" s="1"/>
  <c r="G23" i="1"/>
  <c r="G28" i="1" s="1"/>
  <c r="F23" i="1"/>
  <c r="F28" i="1" s="1"/>
  <c r="E23" i="1"/>
  <c r="E28" i="1" s="1"/>
  <c r="D23" i="1"/>
  <c r="D28" i="1" s="1"/>
  <c r="C23" i="1"/>
  <c r="C28" i="1" s="1"/>
  <c r="I22" i="1"/>
  <c r="I21" i="1"/>
  <c r="I23" i="1" l="1"/>
  <c r="I28" i="1" s="1"/>
  <c r="L24" i="1"/>
  <c r="G6" i="1" l="1"/>
  <c r="G12" i="1" s="1"/>
  <c r="F6" i="1"/>
  <c r="F12" i="1" s="1"/>
  <c r="E6" i="1"/>
  <c r="E12" i="1" s="1"/>
  <c r="C6" i="1"/>
  <c r="C12" i="1" s="1"/>
  <c r="H4" i="1"/>
  <c r="D9" i="1"/>
  <c r="I9" i="1" s="1"/>
  <c r="D4" i="1"/>
  <c r="D6" i="1" s="1"/>
  <c r="D12" i="1" s="1"/>
  <c r="I5" i="1"/>
  <c r="H8" i="1"/>
  <c r="I8" i="1" s="1"/>
  <c r="H7" i="1"/>
  <c r="I7" i="1" s="1"/>
  <c r="I4" i="1" l="1"/>
  <c r="I6" i="1"/>
  <c r="I12" i="1" s="1"/>
  <c r="H6" i="1"/>
  <c r="H12" i="1" s="1"/>
  <c r="L9" i="1"/>
</calcChain>
</file>

<file path=xl/sharedStrings.xml><?xml version="1.0" encoding="utf-8"?>
<sst xmlns="http://schemas.openxmlformats.org/spreadsheetml/2006/main" count="48" uniqueCount="31">
  <si>
    <t>Particulars</t>
  </si>
  <si>
    <t>TPS+Hydro+Gas</t>
  </si>
  <si>
    <t>Solar</t>
  </si>
  <si>
    <t>PROJECT</t>
  </si>
  <si>
    <t>PROJ - Gare Palma</t>
  </si>
  <si>
    <t>Reco/Parli 3-5</t>
  </si>
  <si>
    <t>Working capital</t>
  </si>
  <si>
    <t>Total</t>
  </si>
  <si>
    <t>Interest Expenses</t>
  </si>
  <si>
    <t>Less: Expenses Capitalised</t>
  </si>
  <si>
    <t xml:space="preserve">Net Interest Expenses </t>
  </si>
  <si>
    <t>Financial charges</t>
  </si>
  <si>
    <t>Interest on SWF OB for FY 22-23</t>
  </si>
  <si>
    <t>Financial Charges - Booked in Other Expenses</t>
  </si>
  <si>
    <t>Grand Total including Financial Charges - Booked in Other Expenses</t>
  </si>
  <si>
    <t xml:space="preserve"> Interest Expenses </t>
  </si>
  <si>
    <t xml:space="preserve"> Less: Expenses Capitalised </t>
  </si>
  <si>
    <t xml:space="preserve"> Net Interest Expenses  </t>
  </si>
  <si>
    <t xml:space="preserve"> Financial charges </t>
  </si>
  <si>
    <t xml:space="preserve"> Lease Liablity </t>
  </si>
  <si>
    <t xml:space="preserve"> Total </t>
  </si>
  <si>
    <t>Cash Credit / Overdraft</t>
  </si>
  <si>
    <t xml:space="preserve">Interest on nMid Term Loan </t>
  </si>
  <si>
    <t>Interest on Short Term Loan</t>
  </si>
  <si>
    <t xml:space="preserve">Lease Liablity </t>
  </si>
  <si>
    <t>FY 2022-23</t>
  </si>
  <si>
    <t>FY 2023-24</t>
  </si>
  <si>
    <t>WC on CC / OD</t>
  </si>
  <si>
    <t>WC on MTL for WC</t>
  </si>
  <si>
    <t>DG-I-55</t>
  </si>
  <si>
    <t>DG-I-82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</si>
</sst>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_(* #,##0.000_);_(* \(#,##0.000\);_(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164" fontId="4" fillId="0" borderId="1" xfId="1" applyNumberFormat="1" applyFont="1" applyFill="1" applyBorder="1"/>
    <xf numFmtId="43" fontId="4" fillId="0" borderId="1" xfId="2" applyFont="1" applyFill="1" applyBorder="1"/>
    <xf numFmtId="43" fontId="4" fillId="0" borderId="1" xfId="2" applyFont="1" applyFill="1" applyBorder="1" applyAlignment="1">
      <alignment horizontal="right"/>
    </xf>
    <xf numFmtId="43" fontId="5" fillId="0" borderId="1" xfId="3" applyFont="1" applyFill="1" applyBorder="1"/>
    <xf numFmtId="43" fontId="3" fillId="0" borderId="1" xfId="2" applyFont="1" applyFill="1" applyBorder="1"/>
    <xf numFmtId="43" fontId="3" fillId="0" borderId="1" xfId="2" applyFont="1" applyFill="1" applyBorder="1" applyAlignment="1">
      <alignment horizontal="right"/>
    </xf>
    <xf numFmtId="2" fontId="4" fillId="0" borderId="1" xfId="0" applyNumberFormat="1" applyFont="1" applyFill="1" applyBorder="1"/>
    <xf numFmtId="2" fontId="4" fillId="0" borderId="1" xfId="0" applyNumberFormat="1" applyFont="1" applyFill="1" applyBorder="1" applyAlignment="1">
      <alignment horizontal="right"/>
    </xf>
    <xf numFmtId="43" fontId="3" fillId="0" borderId="1" xfId="2" applyFont="1" applyFill="1" applyBorder="1" applyAlignment="1"/>
    <xf numFmtId="43" fontId="3" fillId="0" borderId="1" xfId="3" applyFont="1" applyFill="1" applyBorder="1"/>
    <xf numFmtId="164" fontId="4" fillId="0" borderId="1" xfId="1" applyNumberFormat="1" applyFont="1" applyFill="1" applyBorder="1" applyAlignment="1">
      <alignment horizontal="right"/>
    </xf>
    <xf numFmtId="165" fontId="4" fillId="0" borderId="1" xfId="1" applyNumberFormat="1" applyFont="1" applyFill="1" applyBorder="1"/>
    <xf numFmtId="2" fontId="3" fillId="0" borderId="1" xfId="3" applyNumberFormat="1" applyFont="1" applyFill="1" applyBorder="1"/>
    <xf numFmtId="2" fontId="3" fillId="0" borderId="1" xfId="3" applyNumberFormat="1" applyFont="1" applyFill="1" applyBorder="1" applyAlignment="1">
      <alignment horizontal="right"/>
    </xf>
    <xf numFmtId="0" fontId="5" fillId="0" borderId="0" xfId="0" applyFont="1" applyFill="1" applyBorder="1"/>
    <xf numFmtId="2" fontId="3" fillId="0" borderId="1" xfId="0" applyNumberFormat="1" applyFont="1" applyFill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vertical="top" wrapText="1"/>
    </xf>
    <xf numFmtId="164" fontId="3" fillId="0" borderId="1" xfId="1" applyNumberFormat="1" applyFont="1" applyFill="1" applyBorder="1" applyAlignment="1">
      <alignment vertical="top" wrapText="1"/>
    </xf>
    <xf numFmtId="2" fontId="4" fillId="0" borderId="1" xfId="0" applyNumberFormat="1" applyFont="1" applyFill="1" applyBorder="1" applyAlignment="1">
      <alignment vertical="top" wrapText="1"/>
    </xf>
    <xf numFmtId="2" fontId="3" fillId="0" borderId="1" xfId="1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/>
    <xf numFmtId="0" fontId="2" fillId="0" borderId="1" xfId="0" applyFont="1" applyBorder="1"/>
    <xf numFmtId="0" fontId="2" fillId="0" borderId="2" xfId="0" applyFont="1" applyBorder="1"/>
    <xf numFmtId="2" fontId="0" fillId="0" borderId="3" xfId="0" applyNumberFormat="1" applyFont="1" applyBorder="1"/>
    <xf numFmtId="0" fontId="2" fillId="0" borderId="4" xfId="0" applyFont="1" applyBorder="1"/>
    <xf numFmtId="2" fontId="0" fillId="0" borderId="5" xfId="0" applyNumberFormat="1" applyFont="1" applyBorder="1"/>
    <xf numFmtId="0" fontId="2" fillId="0" borderId="6" xfId="0" applyFont="1" applyBorder="1"/>
    <xf numFmtId="2" fontId="0" fillId="0" borderId="7" xfId="0" applyNumberFormat="1" applyFont="1" applyBorder="1"/>
    <xf numFmtId="0" fontId="2" fillId="0" borderId="8" xfId="0" applyFont="1" applyBorder="1"/>
    <xf numFmtId="2" fontId="0" fillId="0" borderId="9" xfId="0" applyNumberFormat="1" applyFont="1" applyBorder="1"/>
    <xf numFmtId="43" fontId="0" fillId="0" borderId="0" xfId="0" applyNumberFormat="1"/>
    <xf numFmtId="0" fontId="2" fillId="0" borderId="0" xfId="0" applyFont="1" applyBorder="1"/>
    <xf numFmtId="0" fontId="0" fillId="0" borderId="0" xfId="0" applyBorder="1"/>
    <xf numFmtId="0" fontId="2" fillId="0" borderId="1" xfId="0" applyFont="1" applyBorder="1" applyAlignment="1">
      <alignment vertical="top" wrapText="1"/>
    </xf>
    <xf numFmtId="43" fontId="4" fillId="0" borderId="1" xfId="2" applyFont="1" applyFill="1" applyBorder="1" applyAlignme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</cellXfs>
  <cellStyles count="4">
    <cellStyle name="Comma 10" xfId="1"/>
    <cellStyle name="Comma 102" xfId="3"/>
    <cellStyle name="Comma 2 3 10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2"/>
  <sheetViews>
    <sheetView tabSelected="1" topLeftCell="A6" workbookViewId="0">
      <selection activeCell="A18" sqref="A18:XFD42"/>
    </sheetView>
  </sheetViews>
  <sheetFormatPr defaultRowHeight="15" x14ac:dyDescent="0.25"/>
  <cols>
    <col min="2" max="2" width="28.42578125" style="22" customWidth="1"/>
    <col min="3" max="3" width="11.28515625" customWidth="1"/>
    <col min="5" max="5" width="12" customWidth="1"/>
    <col min="6" max="6" width="12.85546875" customWidth="1"/>
    <col min="7" max="7" width="13.5703125" customWidth="1"/>
    <col min="8" max="8" width="10.140625" bestFit="1" customWidth="1"/>
    <col min="9" max="9" width="12" customWidth="1"/>
    <col min="11" max="11" width="25.7109375" bestFit="1" customWidth="1"/>
  </cols>
  <sheetData>
    <row r="1" spans="2:12" ht="23.25" x14ac:dyDescent="0.25">
      <c r="B1" s="40" t="s">
        <v>29</v>
      </c>
    </row>
    <row r="2" spans="2:12" ht="15.75" x14ac:dyDescent="0.25">
      <c r="B2" s="39" t="s">
        <v>25</v>
      </c>
    </row>
    <row r="3" spans="2:12" ht="30.75" thickBot="1" x14ac:dyDescent="0.3">
      <c r="B3" s="17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</row>
    <row r="4" spans="2:12" x14ac:dyDescent="0.25">
      <c r="B4" s="18" t="s">
        <v>8</v>
      </c>
      <c r="C4" s="3">
        <v>1611.4110374458151</v>
      </c>
      <c r="D4" s="3">
        <f>12.18+(30.56-1.43)</f>
        <v>41.31</v>
      </c>
      <c r="E4" s="3">
        <v>316.84837525599994</v>
      </c>
      <c r="F4" s="3">
        <v>46.632602269863014</v>
      </c>
      <c r="G4" s="4">
        <v>13.086193955358464</v>
      </c>
      <c r="H4" s="5">
        <f>1478.835253845*0+L6+H5</f>
        <v>410.34650429999999</v>
      </c>
      <c r="I4" s="3">
        <f>SUM(C4:H4)</f>
        <v>2439.6347132270366</v>
      </c>
      <c r="K4" s="26" t="s">
        <v>21</v>
      </c>
      <c r="L4" s="27">
        <v>627.01818824500003</v>
      </c>
    </row>
    <row r="5" spans="2:12" x14ac:dyDescent="0.25">
      <c r="B5" s="18" t="s">
        <v>9</v>
      </c>
      <c r="C5" s="3">
        <v>11.4310998</v>
      </c>
      <c r="D5" s="3">
        <v>1.0693092</v>
      </c>
      <c r="E5" s="3">
        <v>313.37221010000002</v>
      </c>
      <c r="F5" s="3">
        <v>29.531314800000001</v>
      </c>
      <c r="G5" s="4">
        <v>0</v>
      </c>
      <c r="H5" s="5">
        <v>3.7395407000000001</v>
      </c>
      <c r="I5" s="3">
        <f>SUM(C5:H5)</f>
        <v>359.14347460000005</v>
      </c>
      <c r="K5" s="28" t="s">
        <v>22</v>
      </c>
      <c r="L5" s="29">
        <v>441.47056129999999</v>
      </c>
    </row>
    <row r="6" spans="2:12" x14ac:dyDescent="0.25">
      <c r="B6" s="19" t="s">
        <v>10</v>
      </c>
      <c r="C6" s="6">
        <f t="shared" ref="C6:G6" si="0">C4-C5</f>
        <v>1599.979937645815</v>
      </c>
      <c r="D6" s="6">
        <f t="shared" si="0"/>
        <v>40.240690800000003</v>
      </c>
      <c r="E6" s="6">
        <f t="shared" si="0"/>
        <v>3.4761651559999223</v>
      </c>
      <c r="F6" s="6">
        <f t="shared" si="0"/>
        <v>17.101287469863014</v>
      </c>
      <c r="G6" s="6">
        <f t="shared" si="0"/>
        <v>13.086193955358464</v>
      </c>
      <c r="H6" s="6">
        <f>H4-H5</f>
        <v>406.60696359999997</v>
      </c>
      <c r="I6" s="6">
        <f>I4-I5</f>
        <v>2080.4912386270366</v>
      </c>
      <c r="J6" s="34"/>
      <c r="K6" s="28" t="s">
        <v>23</v>
      </c>
      <c r="L6" s="29">
        <v>406.60696359999997</v>
      </c>
    </row>
    <row r="7" spans="2:12" x14ac:dyDescent="0.25">
      <c r="B7" s="18" t="s">
        <v>27</v>
      </c>
      <c r="C7" s="6"/>
      <c r="D7" s="6"/>
      <c r="E7" s="6"/>
      <c r="F7" s="6"/>
      <c r="G7" s="7"/>
      <c r="H7" s="6">
        <f>L4</f>
        <v>627.01818824500003</v>
      </c>
      <c r="I7" s="6">
        <f>H7</f>
        <v>627.01818824500003</v>
      </c>
      <c r="J7" s="34"/>
      <c r="K7" s="32"/>
      <c r="L7" s="33"/>
    </row>
    <row r="8" spans="2:12" x14ac:dyDescent="0.25">
      <c r="B8" s="18" t="s">
        <v>28</v>
      </c>
      <c r="C8" s="6"/>
      <c r="D8" s="6"/>
      <c r="E8" s="6"/>
      <c r="F8" s="6"/>
      <c r="G8" s="7"/>
      <c r="H8" s="6">
        <f>L5</f>
        <v>441.47056129999999</v>
      </c>
      <c r="I8" s="6">
        <f t="shared" ref="I8" si="1">H8</f>
        <v>441.47056129999999</v>
      </c>
      <c r="J8" s="34"/>
      <c r="K8" s="32"/>
      <c r="L8" s="33"/>
    </row>
    <row r="9" spans="2:12" ht="15.75" thickBot="1" x14ac:dyDescent="0.3">
      <c r="B9" s="18" t="s">
        <v>11</v>
      </c>
      <c r="C9" s="3">
        <v>10.359815969000001</v>
      </c>
      <c r="D9" s="3">
        <f>30.5593694*0+1.43</f>
        <v>1.43</v>
      </c>
      <c r="E9" s="3">
        <v>0</v>
      </c>
      <c r="F9" s="3">
        <v>0</v>
      </c>
      <c r="G9" s="4">
        <v>0</v>
      </c>
      <c r="H9" s="5"/>
      <c r="I9" s="6">
        <f>SUM(C9:H9)</f>
        <v>11.789815969000001</v>
      </c>
      <c r="J9" s="34"/>
      <c r="K9" s="30" t="s">
        <v>7</v>
      </c>
      <c r="L9" s="31">
        <f>SUM(L4:L6)</f>
        <v>1475.095713145</v>
      </c>
    </row>
    <row r="10" spans="2:12" ht="30" x14ac:dyDescent="0.25">
      <c r="B10" s="20" t="s">
        <v>12</v>
      </c>
      <c r="C10" s="8"/>
      <c r="D10" s="8"/>
      <c r="E10" s="8"/>
      <c r="F10" s="8"/>
      <c r="G10" s="9">
        <v>1.0060871</v>
      </c>
      <c r="H10" s="5"/>
      <c r="I10" s="6">
        <v>1.0060871</v>
      </c>
      <c r="J10" s="34"/>
    </row>
    <row r="11" spans="2:12" ht="14.25" x14ac:dyDescent="0.25">
      <c r="B11" s="18" t="s">
        <v>24</v>
      </c>
      <c r="C11" s="3"/>
      <c r="D11" s="3"/>
      <c r="E11" s="6"/>
      <c r="F11" s="6"/>
      <c r="G11" s="10">
        <v>331.37453906499996</v>
      </c>
      <c r="H11" s="11"/>
      <c r="I11" s="6">
        <v>331.37453906499996</v>
      </c>
      <c r="J11" s="34"/>
    </row>
    <row r="12" spans="2:12" x14ac:dyDescent="0.25">
      <c r="B12" s="19" t="s">
        <v>7</v>
      </c>
      <c r="C12" s="6">
        <f t="shared" ref="C12:I12" si="2">SUM(C6:C11)</f>
        <v>1610.339753614815</v>
      </c>
      <c r="D12" s="6">
        <f t="shared" si="2"/>
        <v>41.670690800000003</v>
      </c>
      <c r="E12" s="6">
        <f t="shared" si="2"/>
        <v>3.4761651559999223</v>
      </c>
      <c r="F12" s="6">
        <f t="shared" si="2"/>
        <v>17.101287469863014</v>
      </c>
      <c r="G12" s="6">
        <f t="shared" si="2"/>
        <v>345.46682012035842</v>
      </c>
      <c r="H12" s="6">
        <f t="shared" si="2"/>
        <v>1475.095713145</v>
      </c>
      <c r="I12" s="6">
        <f t="shared" si="2"/>
        <v>3493.1504303060369</v>
      </c>
    </row>
    <row r="13" spans="2:12" ht="14.25" hidden="1" x14ac:dyDescent="0.25">
      <c r="B13" s="18"/>
      <c r="C13" s="2"/>
      <c r="D13" s="2"/>
      <c r="E13" s="2"/>
      <c r="F13" s="2"/>
      <c r="G13" s="12"/>
      <c r="H13" s="11"/>
      <c r="I13" s="13">
        <v>0</v>
      </c>
    </row>
    <row r="14" spans="2:12" ht="14.25" hidden="1" x14ac:dyDescent="0.25">
      <c r="B14" s="21" t="s">
        <v>7</v>
      </c>
      <c r="C14" s="14">
        <v>1610.339753614815</v>
      </c>
      <c r="D14" s="14">
        <v>41.670060200000002</v>
      </c>
      <c r="E14" s="14">
        <v>3.4761651559999223</v>
      </c>
      <c r="F14" s="14">
        <v>17.101287469863014</v>
      </c>
      <c r="G14" s="15">
        <v>345.46682012035842</v>
      </c>
      <c r="H14" s="14">
        <v>1475.0957131449998</v>
      </c>
      <c r="I14" s="14">
        <v>3493.1497997060364</v>
      </c>
    </row>
    <row r="15" spans="2:12" ht="28.5" hidden="1" x14ac:dyDescent="0.25">
      <c r="B15" s="18" t="s">
        <v>13</v>
      </c>
      <c r="C15" s="6">
        <v>17.125412052000001</v>
      </c>
      <c r="D15" s="3">
        <v>0</v>
      </c>
      <c r="E15" s="3">
        <v>1.0608200000000001E-3</v>
      </c>
      <c r="F15" s="3">
        <v>1.1533873799999999</v>
      </c>
      <c r="G15" s="4">
        <v>0</v>
      </c>
      <c r="H15" s="16"/>
      <c r="I15" s="3">
        <v>18.279860251999999</v>
      </c>
    </row>
    <row r="16" spans="2:12" ht="42.75" hidden="1" x14ac:dyDescent="0.25">
      <c r="B16" s="19" t="s">
        <v>14</v>
      </c>
      <c r="C16" s="14">
        <v>1627.465165666815</v>
      </c>
      <c r="D16" s="14">
        <v>41.670060200000002</v>
      </c>
      <c r="E16" s="14">
        <v>3.4772259759999224</v>
      </c>
      <c r="F16" s="14">
        <v>18.254674849863015</v>
      </c>
      <c r="G16" s="15">
        <v>345.46682012035842</v>
      </c>
      <c r="H16" s="14">
        <v>1475.0957131449998</v>
      </c>
      <c r="I16" s="14">
        <v>3511.4296599580366</v>
      </c>
    </row>
    <row r="18" spans="2:12" ht="23.25" hidden="1" x14ac:dyDescent="0.25">
      <c r="B18" s="40" t="s">
        <v>30</v>
      </c>
    </row>
    <row r="19" spans="2:12" ht="15.75" hidden="1" x14ac:dyDescent="0.25">
      <c r="B19" s="39" t="s">
        <v>26</v>
      </c>
    </row>
    <row r="20" spans="2:12" ht="30" hidden="1" x14ac:dyDescent="0.25">
      <c r="B20" s="17" t="s">
        <v>0</v>
      </c>
      <c r="C20" s="1" t="s">
        <v>1</v>
      </c>
      <c r="D20" s="1" t="s">
        <v>2</v>
      </c>
      <c r="E20" s="1" t="s">
        <v>3</v>
      </c>
      <c r="F20" s="1" t="s">
        <v>4</v>
      </c>
      <c r="G20" s="1" t="s">
        <v>5</v>
      </c>
      <c r="H20" s="1" t="s">
        <v>6</v>
      </c>
      <c r="I20" s="1" t="s">
        <v>7</v>
      </c>
    </row>
    <row r="21" spans="2:12" hidden="1" x14ac:dyDescent="0.25">
      <c r="B21" s="23" t="s">
        <v>15</v>
      </c>
      <c r="C21" s="3">
        <v>1409.3647694046322</v>
      </c>
      <c r="D21" s="3">
        <v>32.6061871</v>
      </c>
      <c r="E21" s="3">
        <v>371.63380709851901</v>
      </c>
      <c r="F21" s="3">
        <v>52.416088596547951</v>
      </c>
      <c r="G21" s="4">
        <v>10.451671349894063</v>
      </c>
      <c r="H21" s="5">
        <v>408.93988709999996</v>
      </c>
      <c r="I21" s="3">
        <f>SUM(C21:H21)</f>
        <v>2285.4124106495933</v>
      </c>
      <c r="K21" s="25" t="s">
        <v>21</v>
      </c>
      <c r="L21" s="24">
        <v>688.52717658300003</v>
      </c>
    </row>
    <row r="22" spans="2:12" hidden="1" x14ac:dyDescent="0.25">
      <c r="B22" s="23" t="s">
        <v>16</v>
      </c>
      <c r="C22" s="3">
        <v>10.393008499999999</v>
      </c>
      <c r="D22" s="3">
        <v>4.2762465000000001</v>
      </c>
      <c r="E22" s="3">
        <v>365.68220309999998</v>
      </c>
      <c r="F22" s="3">
        <v>52.416088600000002</v>
      </c>
      <c r="G22" s="4">
        <v>0</v>
      </c>
      <c r="H22" s="5">
        <v>2.3920759999999999</v>
      </c>
      <c r="I22" s="3">
        <f>SUM(C22:H22)</f>
        <v>435.1596227</v>
      </c>
      <c r="K22" s="25" t="s">
        <v>22</v>
      </c>
      <c r="L22" s="24">
        <v>723.45474049999996</v>
      </c>
    </row>
    <row r="23" spans="2:12" hidden="1" x14ac:dyDescent="0.25">
      <c r="B23" s="37" t="s">
        <v>17</v>
      </c>
      <c r="C23" s="6">
        <f>C21-C22</f>
        <v>1398.9717609046322</v>
      </c>
      <c r="D23" s="6">
        <f t="shared" ref="D23:I23" si="3">D21-D22</f>
        <v>28.3299406</v>
      </c>
      <c r="E23" s="6">
        <f t="shared" si="3"/>
        <v>5.9516039985190332</v>
      </c>
      <c r="F23" s="6">
        <f t="shared" si="3"/>
        <v>-3.4520510894253675E-9</v>
      </c>
      <c r="G23" s="6">
        <f t="shared" si="3"/>
        <v>10.451671349894063</v>
      </c>
      <c r="H23" s="6">
        <f t="shared" si="3"/>
        <v>406.54781109999999</v>
      </c>
      <c r="I23" s="6">
        <f t="shared" si="3"/>
        <v>1850.2527879495933</v>
      </c>
      <c r="K23" s="25" t="s">
        <v>23</v>
      </c>
      <c r="L23" s="24">
        <v>406.54781109999999</v>
      </c>
    </row>
    <row r="24" spans="2:12" hidden="1" x14ac:dyDescent="0.25">
      <c r="B24" s="18" t="s">
        <v>27</v>
      </c>
      <c r="C24" s="6"/>
      <c r="D24" s="6"/>
      <c r="E24" s="6"/>
      <c r="F24" s="6"/>
      <c r="G24" s="7"/>
      <c r="H24" s="3">
        <v>688.52717658299991</v>
      </c>
      <c r="I24" s="6">
        <f>H24</f>
        <v>688.52717658299991</v>
      </c>
      <c r="K24" s="25" t="s">
        <v>7</v>
      </c>
      <c r="L24" s="25">
        <f>SUM(L21:L23)</f>
        <v>1818.5297281830001</v>
      </c>
    </row>
    <row r="25" spans="2:12" hidden="1" x14ac:dyDescent="0.25">
      <c r="B25" s="18" t="s">
        <v>28</v>
      </c>
      <c r="C25" s="6"/>
      <c r="D25" s="6"/>
      <c r="E25" s="6"/>
      <c r="F25" s="6"/>
      <c r="G25" s="7"/>
      <c r="H25" s="3">
        <v>723.45474049999984</v>
      </c>
      <c r="I25" s="6">
        <f t="shared" ref="I25" si="4">H25</f>
        <v>723.45474049999984</v>
      </c>
      <c r="K25" s="35"/>
      <c r="L25" s="36"/>
    </row>
    <row r="26" spans="2:12" hidden="1" x14ac:dyDescent="0.25">
      <c r="B26" s="23" t="s">
        <v>18</v>
      </c>
      <c r="C26" s="3">
        <v>18.54</v>
      </c>
      <c r="D26" s="3">
        <v>2.54</v>
      </c>
      <c r="E26" s="3"/>
      <c r="F26" s="3"/>
      <c r="G26" s="4"/>
      <c r="H26" s="5"/>
      <c r="I26" s="6">
        <f t="shared" ref="I26:I27" si="5">SUM(C26:H26)</f>
        <v>21.08</v>
      </c>
    </row>
    <row r="27" spans="2:12" hidden="1" x14ac:dyDescent="0.25">
      <c r="B27" s="23" t="s">
        <v>19</v>
      </c>
      <c r="C27" s="3"/>
      <c r="D27" s="3"/>
      <c r="E27" s="6"/>
      <c r="F27" s="6"/>
      <c r="G27" s="38">
        <v>327.62</v>
      </c>
      <c r="H27" s="11"/>
      <c r="I27" s="6">
        <f t="shared" si="5"/>
        <v>327.62</v>
      </c>
    </row>
    <row r="28" spans="2:12" hidden="1" x14ac:dyDescent="0.25">
      <c r="B28" s="23" t="s">
        <v>20</v>
      </c>
      <c r="C28" s="6">
        <f t="shared" ref="C28:I28" si="6">SUM(C23:C27)</f>
        <v>1417.5117609046322</v>
      </c>
      <c r="D28" s="6">
        <f t="shared" si="6"/>
        <v>30.8699406</v>
      </c>
      <c r="E28" s="6">
        <f t="shared" si="6"/>
        <v>5.9516039985190332</v>
      </c>
      <c r="F28" s="6">
        <f t="shared" si="6"/>
        <v>-3.4520510894253675E-9</v>
      </c>
      <c r="G28" s="6">
        <f t="shared" si="6"/>
        <v>338.07167134989407</v>
      </c>
      <c r="H28" s="6">
        <f t="shared" si="6"/>
        <v>1818.5297281829999</v>
      </c>
      <c r="I28" s="6">
        <f t="shared" si="6"/>
        <v>3610.9347050325928</v>
      </c>
    </row>
    <row r="29" spans="2:12" hidden="1" x14ac:dyDescent="0.25"/>
    <row r="30" spans="2:12" hidden="1" x14ac:dyDescent="0.25"/>
    <row r="31" spans="2:12" hidden="1" x14ac:dyDescent="0.25"/>
    <row r="32" spans="2:1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ignoredErrors>
    <ignoredError sqref="C9:I12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RENUKADAS KULKARNI</dc:creator>
  <cp:lastModifiedBy>YOGESH KARWANDE</cp:lastModifiedBy>
  <cp:lastPrinted>2024-12-06T12:10:26Z</cp:lastPrinted>
  <dcterms:created xsi:type="dcterms:W3CDTF">2024-12-03T13:26:53Z</dcterms:created>
  <dcterms:modified xsi:type="dcterms:W3CDTF">2024-12-06T12:10:34Z</dcterms:modified>
</cp:coreProperties>
</file>